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tabRatio="833"/>
  </bookViews>
  <sheets>
    <sheet name="徐淮阜门窗采购清单" sheetId="1" r:id="rId1"/>
    <sheet name="品牌要求" sheetId="2" r:id="rId2"/>
  </sheets>
  <definedNames>
    <definedName name="_xlnm._FilterDatabase" localSheetId="0" hidden="1">徐淮阜门窗采购清单!$A$2:$F$30</definedName>
    <definedName name="_BTG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<sst xmlns="http://schemas.openxmlformats.org/spreadsheetml/2006/main" count="34" uniqueCount="32">
  <si>
    <t>徐淮阜门窗采购清单</t>
  </si>
  <si>
    <t>序号</t>
  </si>
  <si>
    <t>名称</t>
  </si>
  <si>
    <t>工程量（㎡）</t>
  </si>
  <si>
    <t>单价（元）</t>
  </si>
  <si>
    <t>合价（元）</t>
  </si>
  <si>
    <t>备注（注明：型材、玻璃、门锁品牌）</t>
  </si>
  <si>
    <t>普通铝合金推拉门
1、门窗代号及洞口尺寸：各种尺寸规格
2、门窗材质：90型普通铝材（壁厚2.0mm）
3、玻璃品种、厚度：6透明+12A+6透明
4、具体详见现场、图集、招标文件、招标文件补遗、政府相关文件、规范等其它资料，满足验收及使用要求</t>
  </si>
  <si>
    <t xml:space="preserve">断热铝合金平开窗
1、窗代号及洞口尺寸：各种尺寸规格
2、窗材质：不低于60型断桥铝材（壁厚：外窗≥1.8mm，内窗≥1.4mm）
3、玻璃品种、厚度：6高透光双银Low-E+20氩气+6透明
4、具体详见现场、图集、招标文件、招标文件补遗、政府相关文件、规范等其它资料，满足验收及使用要求
5、含金刚纱纱窗
6、含消防救援窗（部分包含具体详见图纸）
7、含电动排烟窗（部分包含具体详见图纸）
8、含手动开启装置（部分包含具体详见图纸）                                             </t>
  </si>
  <si>
    <t xml:space="preserve">断热铝合金平开窗
1、窗代号及洞口尺寸：各种尺寸规格
2、窗材质：不低于60型断桥铝材（壁厚：外窗≥1.8mm，内窗≥1.4mm）
3、玻璃品种、厚度：6Low-E+12氩气+6透明
4、具体详见现场、图集、招标文件、招标文件补遗、政府相关文件、规范等其它资料，满足验收及使用要求
5、含金刚纱纱窗
6、含消防救援窗（部分包含具体详见图纸）
7、含电动排烟窗（部分包含具体详见图纸）
8、含手动开启装置（部分包含具体详见图纸）                                             </t>
  </si>
  <si>
    <t xml:space="preserve">断热铝合金推拉窗
1、窗代号及洞口尺寸：各种尺寸规格
2、窗材质：不低于105型断桥铝材（壁厚：外窗≥1.8mm，内窗≥1.4mm）
3、玻璃品种、厚度：6高透光双银Low-E+20氩气+6透明
4、具体详见现场、图集、招标文件、招标文件补遗、政府相关文件、规范等其它资料，满足验收及使用要求
5、含金刚纱纱窗                           </t>
  </si>
  <si>
    <t>断热铝合金推拉窗
1、窗代号及洞口尺寸：各种尺寸规格
2、窗材质：不低于80型断桥铝材（壁厚：外窗≥1.8mm，内窗≥1.4mm）
3、玻璃品种、厚度：6Low-E+12氩气+6透明
4、具体详见现场、图集、招标文件、招标文件补遗、政府相关文件、规范等其它资料，满足验收及使用要求
5、含金刚纱纱窗</t>
  </si>
  <si>
    <t>断热铝合金平开门
1、门窗代号及洞口尺寸：各种尺寸规格
2、门窗材质：不低于60型断桥铝材（壁厚：外门≥2.2mm，内门≥2.0mm）
3、玻璃品种、厚度：6高透光双银Low-E+20氩气+6透明
4、具体详见现场、图集、招标文件、招标文件补遗、政府相关文件、规范等其它资料，满足验收及使用要求</t>
  </si>
  <si>
    <t>断热铝合金平开门
1、门窗代号及洞口尺寸：各种尺寸规格
2、门窗材质：不低于60型断桥铝材（壁厚：外门≥2.2mm，内门≥2.0mm）
3、玻璃品种、厚度：6中透光Low-E+12氩气+6透明
4、具体详见现场、图集、招标文件、招标文件补遗、政府相关文件、规范等其它资料，满足验收及使用要求</t>
  </si>
  <si>
    <t>断热铝合金平开窗
1、窗代号及洞口尺寸：各种尺寸规格
2、窗材质：不低于60型断桥铝材（壁厚：外窗≥1.8mm，内窗≥1.4mm）
3、玻璃品种、厚度：6高透光双银Low-E+20氩气+6透明
4、具体详见现场、图集、招标文件、招标文件补遗、政府相关文件、规范等其它资料，满足验收及使用要求
5、含金刚纱纱窗
6、含消防救援窗（部分包含具体详见图纸）
7、含电动排烟窗（部分包含具体详见图纸）
8、含手动开启装置（部分包含具体详见图纸）</t>
  </si>
  <si>
    <t>断热铝合金平开窗
1、窗代号及洞口尺寸：各种尺寸规格
2、窗材质：不低于60型断桥铝材（壁厚：外窗≥1.8mm，内窗≥1.4mm）
3、玻璃品种、厚度：6+12A+6遮阳型
4、具体详见现场、图集、招标文件、招标文件补遗、政府相关文件、规范等其它资料，满足验收及使用要求
5、含金刚纱纱窗
6、含消防救援窗（部分包含具体详见图纸）
7、含电动排烟窗（部分包含具体详见图纸）
8、含手动开启装置（部分包含具体详见图纸）</t>
  </si>
  <si>
    <t>断热铝合金平开门
1、门窗代号及洞口尺寸：各种尺寸规格
2、门窗材质：不低于60型断桥铝材（壁厚：外门≥2.2mm，内门≥2.0mm）
3、玻璃品种、厚度：6中透光Low-E+12空气+6透明
4、具体详见现场、图集、招标文件、招标文件补遗、政府相关文件、规范等其它资料，满足验收及使用要求</t>
  </si>
  <si>
    <t>断热铝合金窗（高透光双银玻璃）
1、窗代号及洞口尺寸：各种尺寸规格
2、窗材质：不低于60型断桥铝材（壁厚：外窗≥1.8mm，内窗≥1.4mm）
3、玻璃品种、厚度：6高透光双银Low-E+20氩气+6透明
4、具体详见现场、图集、招标文件、招标文件补遗、政府相关文件、规范等其它资料，满足验收及使用要求
5、外门窗开启扇设置纱窗扇
6、含消防救援窗（部分包含具体详见图纸）</t>
  </si>
  <si>
    <t>断热铝合金窗
1、窗代号及洞口尺寸：各种尺寸规格
2、窗材质：不低于60型断桥铝材（壁厚：外窗≥1.8mm，内窗≥1.4mm）
3、玻璃品种、厚度：6+12A+6遮阳型
4、具体详见现场、图集、招标文件、招标文件补遗、政府相关文件、规范等其它资料，满足验收及使用要求
5、外门窗开启扇设置纱窗扇
6、含消防救援窗（部分包含具体详见图纸）</t>
  </si>
  <si>
    <t>断热铝合金窗（高透光双银玻璃）
1、窗代号及洞口尺寸：各种尺寸规格
2、窗材质：90型断桥铝材（壁厚：外窗≥1.8mm，内窗≥1.4mm）
3、玻璃品种、厚度：6高透光双银Low-E+20氩气+6透明
4、具体详见现场、图集、招标文件、招标文件补遗、政府相关文件、规范等其它资料，满足验收及使用要求
4、外门窗开启扇设置纱窗扇
5、含消防救援窗（部分包含具体详见图纸）</t>
  </si>
  <si>
    <t>断热铝合金窗
1、窗代号及洞口尺寸：各种尺寸规格
2、窗材质：80型断桥铝材（壁厚：外窗≥1.8mm，内窗≥1.4mm）
3、玻璃品种、厚度：6+12A+6遮阳型
4、具体详见现场、图集、招标文件、招标文件补遗、政府相关文件、规范等其它资料，满足验收及使用要求
4、外门窗开启扇设置纱窗扇
5、含消防救援窗（部分包含具体详见图纸）</t>
  </si>
  <si>
    <t>断热铝合金地弹门
1、窗代号及洞口尺寸：各种尺寸规格
2、窗材质：不低于60型断桥铝材（壁厚2.2mm）
3、玻璃品种、厚度：6高透光双银Low-E+20氩气+6透明
4、具体详见现场、图集、招标文件、招标文件补遗、政府相关文件、规范等其它资料，满足验收及使用要求</t>
  </si>
  <si>
    <t>断热铝合金地弹门
1、窗代号及洞口尺寸：各种尺寸规格
2、窗材质：不低于60型断桥铝材（壁厚2.2mm）
3、玻璃品种、厚度：6中透光Low-E+12A+6型
4、具体详见现场、图集、招标文件、招标文件补遗、政府相关文件、规范等其它资料，满足验收及使用要求</t>
  </si>
  <si>
    <t>断热铝合金门联窗
1、窗代号及洞口尺寸：各种尺寸规格
2、窗材质：不低于60型断桥铝材（壁厚2.2mm）
3、玻璃品种、厚度：6高透光双银Low-E+20氩气+6透明
4、具体详见现场、图集、招标文件、招标文件补遗、政府相关文件、规范等其它资料，满足验收及使用要求
5、含护门板、横执把手</t>
  </si>
  <si>
    <t>断热铝合金平开窗
1、窗代号及洞口尺寸：各种尺寸规格
2、窗材质：不低于60型断桥铝材（壁厚：外窗≥1.8mm，内窗≥1.4mm）
3、玻璃品种、厚度：6Low-E+20氩气内置中空百叶+6透明暖边
4、具体详见现场、图集、招标文件、招标文件补遗、政府相关文件、规范等其它资料，满足验收及使用要求
5、含金刚纱纱窗
6、含手动开启装置</t>
  </si>
  <si>
    <t>断热铝合金平开窗
1、窗代号及洞口尺寸：各种尺寸规格
2、窗材质：不低于60型断桥铝材（壁厚：外窗≥1.8mm，内窗≥1.4mm）
3、玻璃品种、厚度：6高透光Low-E+12空气+6透明
4、具体详见现场、图集、招标文件、招标文件补遗、政府相关文件、规范等其它资料，满足验收及使用要求
5、含金刚纱纱窗
6、含手动开启装置（部分包含具体详见图纸）</t>
  </si>
  <si>
    <t>断热铝合金平开窗
1、窗代号及洞口尺寸：各种尺寸规格
2、窗材质：不低于60型断桥铝材（壁厚：外窗≥1.8mm，内窗≥1.4mm）
3、玻璃品种、厚度：6高透双银Low-E+20氩气内置中空百叶+6透明暖边
4、具体详见现场、图集、招标文件、招标文件补遗、政府相关文件、规范等其它资料，满足验收及使用要求
5、含金刚纱纱窗
6、含消防救援窗（部分包含具体详见图纸）
7、含手动开启装置（部分包含具体详见图纸）</t>
  </si>
  <si>
    <t>断热铝合金平开窗
1、窗代号及洞口尺寸：各种尺寸规格
2、窗材质：不低于60型断桥铝材（壁厚：外窗≥1.8mm，内窗≥1.4mm）
3、玻璃品种、厚度：6高透光Low-E+12空气+6透明
4、具体详见现场、图集、招标文件、招标文件补遗、政府相关文件、规范等其它资料，满足验收及使用要求
5、含金刚纱纱窗
6、含消防救援窗（部分包含具体详见图纸）
7、含手动开启装置（部分包含具体详见图纸）</t>
  </si>
  <si>
    <t>成品普通铝合金移门
1、窗代号及洞口尺寸：各种尺寸规格
2、门窗材质：90型普通铝材（壁厚2.0mm）
3、玻璃品种、厚度：6透明+12A+6透明
4、具体详见现场、图集、招标文件、招标文件补遗、政府相关文件、规范等其它资料，满足验收及使用要求</t>
  </si>
  <si>
    <t>普通铝合金窗
1、窗代号及洞口尺寸：各种尺寸规格
2、窗材质：90型普通铝材（壁厚：外窗≥1.8mm，内窗≥1.4mm）
3、玻璃品种、厚度：铝合金单层玻璃窗,玻璃为6厚
4、具体详见现场、图集、招标文件、招标文件补遗、政府相关文件、规范等其它资料，满足验收及使用要求
5、含消防救援窗（部分包含具体详见图纸）
6、所有窗户均需外设金刚纱纱窗</t>
  </si>
  <si>
    <t>合计</t>
  </si>
  <si>
    <t>备注：1、消防救援窗、电动排烟窗及手动开启装置投标人需结合图纸综合考虑，不论清单特征中有无此类(含消防救援窗、电动排烟窗及手动开启装置)描述，结算时均不可因此调价。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</si>
</sst>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0"/>
      <name val="Arial"/>
      <charset val="134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/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347844</xdr:colOff>
      <xdr:row>23</xdr:row>
      <xdr:rowOff>38100</xdr:rowOff>
    </xdr:to>
    <xdr:pic>
      <xdr:nvPicPr>
        <xdr:cNvPr id="2" name="图片 1" descr=" "/>
        <xdr:cNvPicPr/>
      </xdr:nvPicPr>
      <xdr:blipFill>
        <a:blip r:embed="rId1"/>
        <a:srcRect/>
        <a:stretch>
          <a:fillRect/>
        </a:stretch>
      </xdr:blipFill>
      <xdr:spPr>
        <a:xfrm>
          <a:off x="0" y="0"/>
          <a:ext cx="7571105" cy="3543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0</xdr:col>
      <xdr:colOff>7507</xdr:colOff>
      <xdr:row>24</xdr:row>
      <xdr:rowOff>0</xdr:rowOff>
    </xdr:from>
    <xdr:to>
      <xdr:col>13</xdr:col>
      <xdr:colOff>60059</xdr:colOff>
      <xdr:row>63</xdr:row>
      <xdr:rowOff>114300</xdr:rowOff>
    </xdr:to>
    <xdr:pic>
      <xdr:nvPicPr>
        <xdr:cNvPr id="3" name="图片 2" descr=" "/>
        <xdr:cNvPicPr/>
      </xdr:nvPicPr>
      <xdr:blipFill>
        <a:blip r:embed="rId2"/>
        <a:srcRect/>
        <a:stretch>
          <a:fillRect/>
        </a:stretch>
      </xdr:blipFill>
      <xdr:spPr>
        <a:xfrm>
          <a:off x="6985" y="3657600"/>
          <a:ext cx="7878445" cy="6057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30"/>
  <sheetViews>
    <sheetView tabSelected="1" view="pageBreakPreview" zoomScaleNormal="100" workbookViewId="0">
      <pane ySplit="3" topLeftCell="A28" activePane="bottomLeft" state="frozen"/>
      <selection/>
      <selection pane="bottomLeft" activeCell="B36" sqref="B36"/>
    </sheetView>
  </sheetViews>
  <sheetFormatPr defaultColWidth="9" defaultRowHeight="15.6"/>
  <cols>
    <col min="1" max="1" width="7.09259259259259" style="2" customWidth="1"/>
    <col min="2" max="2" width="67" style="2" customWidth="1"/>
    <col min="3" max="3" width="12.7962962962963" style="2" customWidth="1"/>
    <col min="4" max="4" width="14.1111111111111" style="2" customWidth="1"/>
    <col min="5" max="5" width="14.7777777777778" style="2" customWidth="1"/>
    <col min="6" max="6" width="22.8888888888889" style="2" customWidth="1"/>
    <col min="7" max="7" width="30" style="2" customWidth="1"/>
    <col min="8" max="10" width="9.09259259259259" style="2"/>
    <col min="11" max="11" width="51.4259259259259" style="2" customWidth="1"/>
    <col min="12" max="250" width="9.09259259259259" style="2"/>
    <col min="251" max="16383" width="9.09259259259259" style="1"/>
    <col min="16384" max="16384" width="9.09259259259259" style="3"/>
  </cols>
  <sheetData>
    <row r="1" s="1" customFormat="1" ht="42" customHeight="1" spans="1:250">
      <c r="A1" s="4" t="s">
        <v>0</v>
      </c>
      <c r="B1" s="4"/>
      <c r="C1" s="4"/>
      <c r="D1" s="4"/>
      <c r="E1" s="4"/>
      <c r="F1" s="4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</row>
    <row r="2" s="1" customFormat="1" spans="1:25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</row>
    <row r="3" s="1" customFormat="1" spans="1:250">
      <c r="A3" s="7"/>
      <c r="B3" s="7"/>
      <c r="C3" s="7"/>
      <c r="D3" s="7"/>
      <c r="E3" s="7"/>
      <c r="F3" s="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</row>
    <row r="4" s="1" customFormat="1" ht="93.6" spans="1:249">
      <c r="A4" s="9">
        <v>1</v>
      </c>
      <c r="B4" s="10" t="s">
        <v>7</v>
      </c>
      <c r="C4" s="11">
        <v>100.32</v>
      </c>
      <c r="D4" s="11"/>
      <c r="E4" s="11">
        <f t="shared" ref="E4:E28" si="0">C4*D4</f>
        <v>0</v>
      </c>
      <c r="F4" s="9"/>
      <c r="G4" s="12"/>
      <c r="H4" s="12"/>
      <c r="I4" s="1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</row>
    <row r="5" s="1" customFormat="1" ht="171.6" spans="1:249">
      <c r="A5" s="9">
        <v>2</v>
      </c>
      <c r="B5" s="10" t="s">
        <v>8</v>
      </c>
      <c r="C5" s="11">
        <f>653.43-C6-60.12</f>
        <v>267.31</v>
      </c>
      <c r="D5" s="11"/>
      <c r="E5" s="11">
        <f t="shared" si="0"/>
        <v>0</v>
      </c>
      <c r="F5" s="7"/>
      <c r="G5" s="12"/>
      <c r="H5" s="12"/>
      <c r="I5" s="1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</row>
    <row r="6" s="1" customFormat="1" ht="171.6" spans="1:250">
      <c r="A6" s="9">
        <v>3</v>
      </c>
      <c r="B6" s="10" t="s">
        <v>9</v>
      </c>
      <c r="C6" s="11">
        <v>326</v>
      </c>
      <c r="D6" s="11"/>
      <c r="E6" s="11">
        <f t="shared" si="0"/>
        <v>0</v>
      </c>
      <c r="F6" s="7"/>
      <c r="G6" s="12"/>
      <c r="H6" s="12"/>
      <c r="I6" s="12"/>
      <c r="J6" s="1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</row>
    <row r="7" s="1" customFormat="1" ht="124.8" spans="1:250">
      <c r="A7" s="9">
        <v>4</v>
      </c>
      <c r="B7" s="10" t="s">
        <v>10</v>
      </c>
      <c r="C7" s="11">
        <f>60.12/2</f>
        <v>30.06</v>
      </c>
      <c r="D7" s="11"/>
      <c r="E7" s="11">
        <f t="shared" si="0"/>
        <v>0</v>
      </c>
      <c r="F7" s="7"/>
      <c r="G7" s="12"/>
      <c r="H7" s="12"/>
      <c r="I7" s="12"/>
      <c r="J7" s="1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</row>
    <row r="8" s="1" customFormat="1" ht="124.8" spans="1:250">
      <c r="A8" s="9">
        <v>5</v>
      </c>
      <c r="B8" s="10" t="s">
        <v>11</v>
      </c>
      <c r="C8" s="11">
        <v>30.06</v>
      </c>
      <c r="D8" s="11"/>
      <c r="E8" s="11">
        <f t="shared" si="0"/>
        <v>0</v>
      </c>
      <c r="F8" s="7"/>
      <c r="G8" s="12"/>
      <c r="H8" s="12"/>
      <c r="I8" s="12"/>
      <c r="J8" s="1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</row>
    <row r="9" s="1" customFormat="1" ht="109.2" spans="1:247">
      <c r="A9" s="9">
        <v>6</v>
      </c>
      <c r="B9" s="10" t="s">
        <v>12</v>
      </c>
      <c r="C9" s="11">
        <f>53.76-C10</f>
        <v>27.76</v>
      </c>
      <c r="D9" s="11"/>
      <c r="E9" s="11">
        <f t="shared" si="0"/>
        <v>0</v>
      </c>
      <c r="F9" s="9"/>
      <c r="G9" s="12"/>
      <c r="H9" s="1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</row>
    <row r="10" s="1" customFormat="1" ht="109.2" spans="1:250">
      <c r="A10" s="9">
        <v>7</v>
      </c>
      <c r="B10" s="10" t="s">
        <v>13</v>
      </c>
      <c r="C10" s="11">
        <v>26</v>
      </c>
      <c r="D10" s="11"/>
      <c r="E10" s="11">
        <f t="shared" si="0"/>
        <v>0</v>
      </c>
      <c r="F10" s="9"/>
      <c r="G10" s="12"/>
      <c r="H10" s="13"/>
      <c r="I10" s="12"/>
      <c r="J10" s="1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</row>
    <row r="11" s="1" customFormat="1" ht="171.6" spans="1:248">
      <c r="A11" s="9">
        <v>8</v>
      </c>
      <c r="B11" s="10" t="s">
        <v>14</v>
      </c>
      <c r="C11" s="11">
        <f>494.88-C12</f>
        <v>234.88</v>
      </c>
      <c r="D11" s="11"/>
      <c r="E11" s="11">
        <f t="shared" si="0"/>
        <v>0</v>
      </c>
      <c r="F11" s="9"/>
      <c r="G11" s="12"/>
      <c r="H11" s="1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</row>
    <row r="12" s="1" customFormat="1" ht="171.6" spans="1:250">
      <c r="A12" s="9">
        <v>9</v>
      </c>
      <c r="B12" s="10" t="s">
        <v>15</v>
      </c>
      <c r="C12" s="11">
        <v>260</v>
      </c>
      <c r="D12" s="11"/>
      <c r="E12" s="11">
        <f t="shared" si="0"/>
        <v>0</v>
      </c>
      <c r="F12" s="9"/>
      <c r="G12" s="12"/>
      <c r="H12" s="12"/>
      <c r="I12" s="16"/>
      <c r="J12" s="1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</row>
    <row r="13" s="1" customFormat="1" ht="109.2" spans="1:248">
      <c r="A13" s="9">
        <v>10</v>
      </c>
      <c r="B13" s="10" t="s">
        <v>12</v>
      </c>
      <c r="C13" s="11">
        <f>146.63-C14</f>
        <v>70.63</v>
      </c>
      <c r="D13" s="11"/>
      <c r="E13" s="11">
        <f t="shared" si="0"/>
        <v>0</v>
      </c>
      <c r="F13" s="9"/>
      <c r="G13" s="12"/>
      <c r="H13" s="1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</row>
    <row r="14" s="1" customFormat="1" ht="109.2" spans="1:250">
      <c r="A14" s="9">
        <v>11</v>
      </c>
      <c r="B14" s="10" t="s">
        <v>16</v>
      </c>
      <c r="C14" s="11">
        <v>76</v>
      </c>
      <c r="D14" s="11"/>
      <c r="E14" s="11">
        <f t="shared" si="0"/>
        <v>0</v>
      </c>
      <c r="F14" s="9"/>
      <c r="G14" s="12"/>
      <c r="H14" s="13"/>
      <c r="I14" s="12"/>
      <c r="J14" s="1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</row>
    <row r="15" s="1" customFormat="1" ht="140.4" spans="1:249">
      <c r="A15" s="9">
        <v>12</v>
      </c>
      <c r="B15" s="10" t="s">
        <v>17</v>
      </c>
      <c r="C15" s="11">
        <f>86.2-44</f>
        <v>42.2</v>
      </c>
      <c r="D15" s="11"/>
      <c r="E15" s="11">
        <f t="shared" si="0"/>
        <v>0</v>
      </c>
      <c r="F15" s="9"/>
      <c r="G15" s="12"/>
      <c r="H15" s="12"/>
      <c r="I15" s="1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</row>
    <row r="16" s="1" customFormat="1" ht="140.4" spans="1:250">
      <c r="A16" s="9">
        <v>13</v>
      </c>
      <c r="B16" s="10" t="s">
        <v>18</v>
      </c>
      <c r="C16" s="11">
        <v>44</v>
      </c>
      <c r="D16" s="11"/>
      <c r="E16" s="11">
        <f t="shared" si="0"/>
        <v>0</v>
      </c>
      <c r="F16" s="9"/>
      <c r="G16" s="12"/>
      <c r="H16" s="13"/>
      <c r="I16" s="12"/>
      <c r="J16" s="1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</row>
    <row r="17" s="1" customFormat="1" ht="124.8" spans="1:249">
      <c r="A17" s="9">
        <v>14</v>
      </c>
      <c r="B17" s="10" t="s">
        <v>19</v>
      </c>
      <c r="C17" s="11">
        <f>58.56-C18</f>
        <v>28.56</v>
      </c>
      <c r="D17" s="11"/>
      <c r="E17" s="11">
        <f t="shared" si="0"/>
        <v>0</v>
      </c>
      <c r="F17" s="9"/>
      <c r="G17" s="12"/>
      <c r="H17" s="12"/>
      <c r="I17" s="1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</row>
    <row r="18" s="1" customFormat="1" ht="124.8" spans="1:250">
      <c r="A18" s="9">
        <v>15</v>
      </c>
      <c r="B18" s="10" t="s">
        <v>20</v>
      </c>
      <c r="C18" s="11">
        <v>30</v>
      </c>
      <c r="D18" s="11"/>
      <c r="E18" s="11">
        <f t="shared" si="0"/>
        <v>0</v>
      </c>
      <c r="F18" s="9"/>
      <c r="G18" s="12"/>
      <c r="H18" s="13"/>
      <c r="I18" s="12"/>
      <c r="J18" s="1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</row>
    <row r="19" s="1" customFormat="1" ht="93.6" spans="1:248">
      <c r="A19" s="9">
        <v>16</v>
      </c>
      <c r="B19" s="10" t="s">
        <v>21</v>
      </c>
      <c r="C19" s="11">
        <f>28.8-C20</f>
        <v>13.8</v>
      </c>
      <c r="D19" s="11"/>
      <c r="E19" s="11">
        <f t="shared" si="0"/>
        <v>0</v>
      </c>
      <c r="F19" s="7"/>
      <c r="G19" s="12"/>
      <c r="H19" s="1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</row>
    <row r="20" s="1" customFormat="1" ht="93.6" spans="1:250">
      <c r="A20" s="9">
        <v>17</v>
      </c>
      <c r="B20" s="10" t="s">
        <v>22</v>
      </c>
      <c r="C20" s="11">
        <v>15</v>
      </c>
      <c r="D20" s="11"/>
      <c r="E20" s="11">
        <f t="shared" si="0"/>
        <v>0</v>
      </c>
      <c r="F20" s="7"/>
      <c r="G20" s="12"/>
      <c r="H20" s="12"/>
      <c r="I20" s="12"/>
      <c r="J20" s="1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</row>
    <row r="21" s="1" customFormat="1" ht="109.2" spans="1:248">
      <c r="A21" s="9">
        <v>18</v>
      </c>
      <c r="B21" s="10" t="s">
        <v>23</v>
      </c>
      <c r="C21" s="11">
        <f>66.24-C22</f>
        <v>33.24</v>
      </c>
      <c r="D21" s="11"/>
      <c r="E21" s="11">
        <f t="shared" si="0"/>
        <v>0</v>
      </c>
      <c r="F21" s="9"/>
      <c r="G21" s="12"/>
      <c r="H21" s="1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</row>
    <row r="22" s="1" customFormat="1" ht="109.2" spans="1:250">
      <c r="A22" s="9">
        <v>19</v>
      </c>
      <c r="B22" s="10" t="s">
        <v>23</v>
      </c>
      <c r="C22" s="11">
        <v>33</v>
      </c>
      <c r="D22" s="11"/>
      <c r="E22" s="11">
        <f t="shared" si="0"/>
        <v>0</v>
      </c>
      <c r="F22" s="9"/>
      <c r="G22" s="12"/>
      <c r="H22" s="12"/>
      <c r="I22" s="12"/>
      <c r="J22" s="1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</row>
    <row r="23" s="1" customFormat="1" ht="140.4" spans="1:249">
      <c r="A23" s="9">
        <v>20</v>
      </c>
      <c r="B23" s="10" t="s">
        <v>24</v>
      </c>
      <c r="C23" s="11">
        <f>462.81-C24</f>
        <v>232.81</v>
      </c>
      <c r="D23" s="11"/>
      <c r="E23" s="11">
        <f t="shared" si="0"/>
        <v>0</v>
      </c>
      <c r="F23" s="9"/>
      <c r="G23" s="12"/>
      <c r="H23" s="12"/>
      <c r="I23" s="1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</row>
    <row r="24" s="1" customFormat="1" ht="140.4" spans="1:250">
      <c r="A24" s="9">
        <v>21</v>
      </c>
      <c r="B24" s="10" t="s">
        <v>25</v>
      </c>
      <c r="C24" s="11">
        <v>230</v>
      </c>
      <c r="D24" s="11"/>
      <c r="E24" s="11">
        <f t="shared" si="0"/>
        <v>0</v>
      </c>
      <c r="F24" s="9"/>
      <c r="G24" s="12"/>
      <c r="H24" s="12"/>
      <c r="I24" s="12"/>
      <c r="J24" s="1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</row>
    <row r="25" s="1" customFormat="1" ht="171.6" spans="1:250">
      <c r="A25" s="9">
        <v>22</v>
      </c>
      <c r="B25" s="10" t="s">
        <v>26</v>
      </c>
      <c r="C25" s="11">
        <f>264.6-C26</f>
        <v>134.6</v>
      </c>
      <c r="D25" s="11"/>
      <c r="E25" s="11">
        <f t="shared" si="0"/>
        <v>0</v>
      </c>
      <c r="F25" s="9"/>
      <c r="G25" s="12"/>
      <c r="H25" s="12"/>
      <c r="I25" s="12"/>
      <c r="J25" s="1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</row>
    <row r="26" s="1" customFormat="1" ht="156" spans="1:250">
      <c r="A26" s="9">
        <v>23</v>
      </c>
      <c r="B26" s="10" t="s">
        <v>27</v>
      </c>
      <c r="C26" s="11">
        <v>130</v>
      </c>
      <c r="D26" s="11"/>
      <c r="E26" s="11">
        <f t="shared" si="0"/>
        <v>0</v>
      </c>
      <c r="F26" s="9"/>
      <c r="G26" s="12"/>
      <c r="H26" s="12"/>
      <c r="I26" s="12"/>
      <c r="J26" s="1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</row>
    <row r="27" s="1" customFormat="1" ht="93.6" spans="1:249">
      <c r="A27" s="9">
        <v>24</v>
      </c>
      <c r="B27" s="10" t="s">
        <v>28</v>
      </c>
      <c r="C27" s="11">
        <v>230.4</v>
      </c>
      <c r="D27" s="11"/>
      <c r="E27" s="11">
        <f t="shared" si="0"/>
        <v>0</v>
      </c>
      <c r="F27" s="9"/>
      <c r="G27" s="12"/>
      <c r="H27" s="12"/>
      <c r="I27" s="1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</row>
    <row r="28" s="1" customFormat="1" ht="124.8" spans="1:250">
      <c r="A28" s="9">
        <v>25</v>
      </c>
      <c r="B28" s="10" t="s">
        <v>29</v>
      </c>
      <c r="C28" s="11">
        <v>141.84</v>
      </c>
      <c r="D28" s="11"/>
      <c r="E28" s="11">
        <f t="shared" si="0"/>
        <v>0</v>
      </c>
      <c r="F28" s="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</row>
    <row r="29" s="1" customFormat="1" ht="23" customHeight="1" spans="1:250">
      <c r="A29" s="9">
        <v>26</v>
      </c>
      <c r="B29" s="9" t="s">
        <v>30</v>
      </c>
      <c r="C29" s="11"/>
      <c r="D29" s="9"/>
      <c r="E29" s="14">
        <f>SUM(E4:E28)</f>
        <v>0</v>
      </c>
      <c r="F29" s="9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</row>
    <row r="30" s="1" customFormat="1" ht="34" customHeight="1" spans="1:250">
      <c r="A30" s="15" t="s">
        <v>31</v>
      </c>
      <c r="B30" s="15"/>
      <c r="C30" s="15"/>
      <c r="D30" s="15"/>
      <c r="E30" s="15"/>
      <c r="F30" s="1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</row>
  </sheetData>
  <autoFilter xmlns:etc="http://www.wps.cn/officeDocument/2017/etCustomData" ref="A2:F30" etc:filterBottomFollowUsedRange="0">
    <extLst/>
  </autoFilter>
  <mergeCells count="8">
    <mergeCell ref="A1:F1"/>
    <mergeCell ref="A30:F30"/>
    <mergeCell ref="A2:A3"/>
    <mergeCell ref="B2:B3"/>
    <mergeCell ref="C2:C3"/>
    <mergeCell ref="D2:D3"/>
    <mergeCell ref="E2:E3"/>
    <mergeCell ref="F2:F3"/>
  </mergeCells>
  <pageMargins left="0.590277777777778" right="0.75" top="0.511805555555556" bottom="0.354166666666667" header="0.5" footer="0.236111111111111"/>
  <pageSetup paperSize="9" scale="6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X29" sqref="X29"/>
    </sheetView>
  </sheetViews>
  <sheetFormatPr defaultColWidth="9" defaultRowHeight="12"/>
  <cols>
    <col min="1" max="16384" width="8.77777777777778" style="1"/>
  </cols>
  <sheetData/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徐淮阜门窗采购清单</vt:lpstr>
      <vt:lpstr>品牌要求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11970</cp:lastModifiedBy>
  <dcterms:created xsi:type="dcterms:W3CDTF">2024-05-15T19:19:00Z</dcterms:created>
  <dcterms:modified xsi:type="dcterms:W3CDTF">2024-10-12T13:27:23Z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38F58BE126904787AD21536F104ADBC6_13</vt:lpwstr>
  </property>
  <property fmtid="{D5CDD505-2E9C-101B-9397-08002B2CF9AE}" pid="3" name="KSOProductBuildVer">
    <vt:lpwstr>2052-12.1.0.17857</vt:lpwstr>
  </property>
</Properties>
</file>